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SS Direc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<sst xmlns="http://schemas.openxmlformats.org/spreadsheetml/2006/main" count="13" uniqueCount="13">
  <si>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p1</t>
  </si>
  <si>
    <t>Initial estimate of N</t>
  </si>
  <si>
    <t>Expressed as Variance</t>
  </si>
  <si>
    <t>p2</t>
  </si>
  <si>
    <t>V(N) / N</t>
  </si>
  <si>
    <t>Selected first fraction</t>
  </si>
  <si>
    <t>Required Second fraction</t>
  </si>
  <si>
    <t>Selected First Sample Size fraction</t>
  </si>
  <si>
    <t>Required Second Sample Size fraction</t>
  </si>
  <si>
    <t>Total Sample Size</t>
  </si>
  <si>
    <t>Expressed as CV</t>
  </si>
  <si>
    <t>Targeted Precision Goal</t>
  </si>
  <si>
    <t>Expressed as 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</si>
</sst>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0" fillId="0" borderId="0" xfId="0" applyFont="1" applyAlignment="1">
      <alignment/>
    </xf>
    <xf numFmtId="9" fontId="2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4" fillId="33" borderId="0" xfId="0" applyFont="1" applyFill="1" applyAlignment="1" applyProtection="1">
      <alignment horizontal="center" shrinkToFit="1"/>
      <protection locked="0"/>
    </xf>
    <xf numFmtId="164" fontId="34" fillId="34" borderId="0" xfId="0" applyNumberFormat="1" applyFont="1" applyFill="1" applyAlignment="1">
      <alignment horizontal="center" shrinkToFit="1"/>
    </xf>
    <xf numFmtId="1" fontId="34" fillId="34" borderId="0" xfId="0" applyNumberFormat="1" applyFont="1" applyFill="1" applyAlignment="1">
      <alignment horizontal="center" shrinkToFit="1"/>
    </xf>
    <xf numFmtId="9" fontId="34" fillId="34" borderId="0" xfId="0" applyNumberFormat="1" applyFont="1" applyFill="1" applyAlignment="1">
      <alignment horizontal="center" shrinkToFit="1"/>
    </xf>
    <xf numFmtId="0" fontId="34" fillId="34" borderId="0" xfId="0" applyNumberFormat="1" applyFont="1" applyFill="1" applyAlignment="1">
      <alignment horizontal="center" shrinkToFit="1"/>
    </xf>
    <xf numFmtId="0" fontId="34" fillId="35" borderId="0" xfId="0" applyFont="1" applyFill="1" applyAlignment="1">
      <alignment horizontal="center" wrapText="1"/>
    </xf>
    <xf numFmtId="0" fontId="0" fillId="35" borderId="0" xfId="0" applyFill="1" applyAlignment="1">
      <alignment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-0.00775"/>
          <c:w val="0.89425"/>
          <c:h val="0.88525"/>
        </c:manualLayout>
      </c:layout>
      <c:scatterChart>
        <c:scatterStyle val="smoothMarker"/>
        <c:varyColors val="0"/>
        <c:ser>
          <c:idx val="0"/>
          <c:order val="0"/>
          <c:tx>
            <c:v>sampling fraction combinations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Direct'!$M$3:$M$101</c:f>
              <c:numCache/>
            </c:numRef>
          </c:xVal>
          <c:yVal>
            <c:numRef>
              <c:f>'SS Direct'!$N$3:$N$101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Direct'!$O$3:$O$4</c:f>
              <c:numCache/>
            </c:numRef>
          </c:xVal>
          <c:yVal>
            <c:numRef>
              <c:f>'SS Direct'!$P$3:$P$4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Direct'!$O$5:$O$6</c:f>
              <c:numCache/>
            </c:numRef>
          </c:xVal>
          <c:yVal>
            <c:numRef>
              <c:f>'SS Direct'!$P$5:$P$6</c:f>
              <c:numCache/>
            </c:numRef>
          </c:yVal>
          <c:smooth val="1"/>
        </c:ser>
        <c:axId val="12158736"/>
        <c:axId val="42319761"/>
      </c:scatterChart>
      <c:valAx>
        <c:axId val="1215873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First Sampling Fraction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19761"/>
        <c:crosses val="autoZero"/>
        <c:crossBetween val="midCat"/>
        <c:dispUnits/>
      </c:valAx>
      <c:valAx>
        <c:axId val="423197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SecondSampling Fraction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587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152400</xdr:rowOff>
    </xdr:from>
    <xdr:to>
      <xdr:col>11</xdr:col>
      <xdr:colOff>228600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2590800" y="342900"/>
        <a:ext cx="39338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647700</xdr:colOff>
      <xdr:row>22</xdr:row>
      <xdr:rowOff>19050</xdr:rowOff>
    </xdr:from>
    <xdr:to>
      <xdr:col>4</xdr:col>
      <xdr:colOff>704850</xdr:colOff>
      <xdr:row>23</xdr:row>
      <xdr:rowOff>76200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4210050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24</xdr:row>
      <xdr:rowOff>9525</xdr:rowOff>
    </xdr:from>
    <xdr:to>
      <xdr:col>8</xdr:col>
      <xdr:colOff>19050</xdr:colOff>
      <xdr:row>25</xdr:row>
      <xdr:rowOff>85725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4581525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180975</xdr:rowOff>
    </xdr:from>
    <xdr:to>
      <xdr:col>2</xdr:col>
      <xdr:colOff>85725</xdr:colOff>
      <xdr:row>10</xdr:row>
      <xdr:rowOff>133350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514475"/>
          <a:ext cx="77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P101"/>
  <sheetViews>
    <sheetView showGridLines="0" showRowColHeaders="0" tabSelected="1" zoomScale="137" zoomScaleNormal="137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3" max="3" width="3.7109375" style="0" customWidth="1"/>
    <col min="4" max="6" width="10.7109375" style="0" customWidth="1"/>
    <col min="12" max="16" width="9.140625" style="1" customWidth="1"/>
  </cols>
  <sheetData>
    <row r="2" spans="12:14" ht="15">
      <c r="L2" s="1" t="s">
        <v>4</v>
      </c>
      <c r="M2" s="1" t="s">
        <v>0</v>
      </c>
      <c r="N2" s="1" t="s">
        <v>3</v>
      </c>
    </row>
    <row r="3" spans="12:16" ht="15">
      <c r="L3" s="1">
        <f>F22/B22</f>
        <v>10</v>
      </c>
      <c r="M3" s="1">
        <v>0.01</v>
      </c>
      <c r="N3" s="1">
        <f>(1-M3)/(M3*$L$3)</f>
        <v>9.899999999999999</v>
      </c>
      <c r="O3" s="2">
        <f>H24</f>
        <v>0.33</v>
      </c>
      <c r="P3" s="1">
        <v>0</v>
      </c>
    </row>
    <row r="4" spans="13:16" ht="15">
      <c r="M4" s="1">
        <f>M3+0.01</f>
        <v>0.02</v>
      </c>
      <c r="N4" s="1">
        <f aca="true" t="shared" si="0" ref="N4:N67">(1-M4)/(M4*$L$3)</f>
        <v>4.8999999999999995</v>
      </c>
      <c r="O4" s="2">
        <f>H24</f>
        <v>0.33</v>
      </c>
      <c r="P4" s="1">
        <f>MIN(1,MAX(N3:N1001))</f>
        <v>1</v>
      </c>
    </row>
    <row r="5" spans="13:16" ht="15">
      <c r="M5" s="1">
        <f aca="true" t="shared" si="1" ref="M5:M68">M4+0.01</f>
        <v>0.03</v>
      </c>
      <c r="N5" s="1">
        <f t="shared" si="0"/>
        <v>3.2333333333333334</v>
      </c>
      <c r="O5" s="1">
        <v>0</v>
      </c>
      <c r="P5" s="2">
        <f>D12</f>
        <v>0.203030303030303</v>
      </c>
    </row>
    <row r="6" spans="13:16" ht="15" customHeight="1">
      <c r="M6" s="1">
        <f t="shared" si="1"/>
        <v>0.04</v>
      </c>
      <c r="N6" s="1">
        <f t="shared" si="0"/>
        <v>2.4</v>
      </c>
      <c r="O6" s="1">
        <v>1</v>
      </c>
      <c r="P6" s="2">
        <f>D12</f>
        <v>0.203030303030303</v>
      </c>
    </row>
    <row r="7" spans="13:14" ht="15">
      <c r="M7" s="1">
        <f t="shared" si="1"/>
        <v>0.05</v>
      </c>
      <c r="N7" s="1">
        <f t="shared" si="0"/>
        <v>1.9</v>
      </c>
    </row>
    <row r="8" spans="5:14" ht="15">
      <c r="E8" s="10" t="s">
        <v>8</v>
      </c>
      <c r="M8" s="1">
        <f t="shared" si="1"/>
        <v>0.060000000000000005</v>
      </c>
      <c r="N8" s="1">
        <f t="shared" si="0"/>
        <v>1.5666666666666664</v>
      </c>
    </row>
    <row r="9" spans="4:14" ht="15">
      <c r="D9" s="10" t="s">
        <v>6</v>
      </c>
      <c r="E9" s="11"/>
      <c r="M9" s="1">
        <f t="shared" si="1"/>
        <v>0.07</v>
      </c>
      <c r="N9" s="1">
        <f t="shared" si="0"/>
        <v>1.3285714285714283</v>
      </c>
    </row>
    <row r="10" spans="4:14" ht="15">
      <c r="D10" s="10"/>
      <c r="E10" s="11"/>
      <c r="M10" s="1">
        <f t="shared" si="1"/>
        <v>0.08</v>
      </c>
      <c r="N10" s="1">
        <f t="shared" si="0"/>
        <v>1.15</v>
      </c>
    </row>
    <row r="11" spans="4:14" ht="15">
      <c r="D11" s="11"/>
      <c r="E11" s="11"/>
      <c r="M11" s="1">
        <f t="shared" si="1"/>
        <v>0.09</v>
      </c>
      <c r="N11" s="1">
        <f t="shared" si="0"/>
        <v>1.0111111111111113</v>
      </c>
    </row>
    <row r="12" spans="4:14" ht="15">
      <c r="D12" s="6">
        <f>IF((1-H24)/(H24*L3)&lt;1,(1-H24)/(H24*L3)," ")</f>
        <v>0.203030303030303</v>
      </c>
      <c r="E12" s="7">
        <f>IF(D12=" "," ",D12*B22)</f>
        <v>203.030303030303</v>
      </c>
      <c r="M12" s="1">
        <f t="shared" si="1"/>
        <v>0.09999999999999999</v>
      </c>
      <c r="N12" s="1">
        <f t="shared" si="0"/>
        <v>0.9000000000000001</v>
      </c>
    </row>
    <row r="13" spans="4:14" ht="15" customHeight="1">
      <c r="D13" s="12" t="str">
        <f>IF(D12=" ","This precision is not possible given the initial sampling fraction"," ")</f>
        <v> </v>
      </c>
      <c r="E13" s="12"/>
      <c r="M13" s="1">
        <f t="shared" si="1"/>
        <v>0.10999999999999999</v>
      </c>
      <c r="N13" s="1">
        <f t="shared" si="0"/>
        <v>0.8090909090909092</v>
      </c>
    </row>
    <row r="14" spans="4:14" ht="15">
      <c r="D14" s="12"/>
      <c r="E14" s="12"/>
      <c r="M14" s="1">
        <f t="shared" si="1"/>
        <v>0.11999999999999998</v>
      </c>
      <c r="N14" s="1">
        <f t="shared" si="0"/>
        <v>0.7333333333333335</v>
      </c>
    </row>
    <row r="15" spans="4:14" ht="15">
      <c r="D15" s="12"/>
      <c r="E15" s="12"/>
      <c r="M15" s="1">
        <f t="shared" si="1"/>
        <v>0.12999999999999998</v>
      </c>
      <c r="N15" s="1">
        <f t="shared" si="0"/>
        <v>0.6692307692307693</v>
      </c>
    </row>
    <row r="16" spans="13:14" ht="15">
      <c r="M16" s="1">
        <f t="shared" si="1"/>
        <v>0.13999999999999999</v>
      </c>
      <c r="N16" s="1">
        <f t="shared" si="0"/>
        <v>0.6142857142857143</v>
      </c>
    </row>
    <row r="17" spans="13:14" ht="15">
      <c r="M17" s="1">
        <f t="shared" si="1"/>
        <v>0.15</v>
      </c>
      <c r="N17" s="1">
        <f t="shared" si="0"/>
        <v>0.5666666666666667</v>
      </c>
    </row>
    <row r="18" spans="13:14" ht="15">
      <c r="M18" s="1">
        <f t="shared" si="1"/>
        <v>0.16</v>
      </c>
      <c r="N18" s="1">
        <f t="shared" si="0"/>
        <v>0.5249999999999999</v>
      </c>
    </row>
    <row r="19" spans="2:14" ht="15" customHeight="1">
      <c r="B19" s="10" t="s">
        <v>1</v>
      </c>
      <c r="D19" s="10" t="s">
        <v>11</v>
      </c>
      <c r="E19" s="10"/>
      <c r="F19" s="10"/>
      <c r="M19" s="1">
        <f t="shared" si="1"/>
        <v>0.17</v>
      </c>
      <c r="N19" s="1">
        <f t="shared" si="0"/>
        <v>0.488235294117647</v>
      </c>
    </row>
    <row r="20" spans="2:14" ht="15">
      <c r="B20" s="10"/>
      <c r="D20" s="10" t="s">
        <v>10</v>
      </c>
      <c r="E20" s="10" t="s">
        <v>12</v>
      </c>
      <c r="F20" s="10" t="s">
        <v>2</v>
      </c>
      <c r="I20" s="10" t="s">
        <v>7</v>
      </c>
      <c r="K20" s="10" t="s">
        <v>9</v>
      </c>
      <c r="M20" s="1">
        <f t="shared" si="1"/>
        <v>0.18000000000000002</v>
      </c>
      <c r="N20" s="1">
        <f t="shared" si="0"/>
        <v>0.45555555555555544</v>
      </c>
    </row>
    <row r="21" spans="2:14" ht="15">
      <c r="B21" s="11"/>
      <c r="D21" s="11"/>
      <c r="E21" s="11"/>
      <c r="F21" s="11"/>
      <c r="H21" s="10" t="s">
        <v>5</v>
      </c>
      <c r="I21" s="11"/>
      <c r="K21" s="10"/>
      <c r="M21" s="1">
        <f t="shared" si="1"/>
        <v>0.19000000000000003</v>
      </c>
      <c r="N21" s="1">
        <f t="shared" si="0"/>
        <v>0.4263157894736841</v>
      </c>
    </row>
    <row r="22" spans="2:14" ht="15">
      <c r="B22" s="5">
        <v>1000</v>
      </c>
      <c r="D22" s="8">
        <f>E23/100</f>
        <v>0.1</v>
      </c>
      <c r="E22" s="9">
        <f>D22*B22</f>
        <v>100</v>
      </c>
      <c r="F22" s="9">
        <f>E22^2</f>
        <v>10000</v>
      </c>
      <c r="H22" s="10"/>
      <c r="I22" s="11"/>
      <c r="K22" s="11"/>
      <c r="M22" s="1">
        <f t="shared" si="1"/>
        <v>0.20000000000000004</v>
      </c>
      <c r="N22" s="1">
        <f t="shared" si="0"/>
        <v>0.39999999999999986</v>
      </c>
    </row>
    <row r="23" spans="5:14" ht="15">
      <c r="E23" s="4">
        <v>10</v>
      </c>
      <c r="H23" s="11"/>
      <c r="I23" s="11"/>
      <c r="K23" s="7">
        <f>E12+I24</f>
        <v>533.030303030303</v>
      </c>
      <c r="M23" s="1">
        <f t="shared" si="1"/>
        <v>0.21000000000000005</v>
      </c>
      <c r="N23" s="1">
        <f t="shared" si="0"/>
        <v>0.3761904761904761</v>
      </c>
    </row>
    <row r="24" spans="8:14" ht="15">
      <c r="H24" s="6">
        <f>H25/200</f>
        <v>0.33</v>
      </c>
      <c r="I24" s="7">
        <f>H24*B22</f>
        <v>330</v>
      </c>
      <c r="M24" s="1">
        <f t="shared" si="1"/>
        <v>0.22000000000000006</v>
      </c>
      <c r="N24" s="1">
        <f t="shared" si="0"/>
        <v>0.3545454545454544</v>
      </c>
    </row>
    <row r="25" spans="8:14" ht="15">
      <c r="H25" s="3">
        <v>66</v>
      </c>
      <c r="M25" s="1">
        <f t="shared" si="1"/>
        <v>0.23000000000000007</v>
      </c>
      <c r="N25" s="1">
        <f t="shared" si="0"/>
        <v>0.334782608695652</v>
      </c>
    </row>
    <row r="26" spans="13:14" ht="15">
      <c r="M26" s="1">
        <f t="shared" si="1"/>
        <v>0.24000000000000007</v>
      </c>
      <c r="N26" s="1">
        <f t="shared" si="0"/>
        <v>0.31666666666666654</v>
      </c>
    </row>
    <row r="27" spans="13:14" ht="15">
      <c r="M27" s="1">
        <f t="shared" si="1"/>
        <v>0.25000000000000006</v>
      </c>
      <c r="N27" s="1">
        <f t="shared" si="0"/>
        <v>0.29999999999999993</v>
      </c>
    </row>
    <row r="28" spans="13:14" ht="15">
      <c r="M28" s="1">
        <f t="shared" si="1"/>
        <v>0.26000000000000006</v>
      </c>
      <c r="N28" s="1">
        <f t="shared" si="0"/>
        <v>0.28461538461538455</v>
      </c>
    </row>
    <row r="29" spans="13:14" ht="15">
      <c r="M29" s="1">
        <f t="shared" si="1"/>
        <v>0.2700000000000001</v>
      </c>
      <c r="N29" s="1">
        <f t="shared" si="0"/>
        <v>0.2703703703703703</v>
      </c>
    </row>
    <row r="30" spans="13:14" ht="15">
      <c r="M30" s="1">
        <f t="shared" si="1"/>
        <v>0.2800000000000001</v>
      </c>
      <c r="N30" s="1">
        <f t="shared" si="0"/>
        <v>0.25714285714285706</v>
      </c>
    </row>
    <row r="31" spans="13:14" ht="15">
      <c r="M31" s="1">
        <f t="shared" si="1"/>
        <v>0.2900000000000001</v>
      </c>
      <c r="N31" s="1">
        <f t="shared" si="0"/>
        <v>0.24482758620689646</v>
      </c>
    </row>
    <row r="32" spans="13:14" ht="15">
      <c r="M32" s="1">
        <f t="shared" si="1"/>
        <v>0.3000000000000001</v>
      </c>
      <c r="N32" s="1">
        <f t="shared" si="0"/>
        <v>0.23333333333333325</v>
      </c>
    </row>
    <row r="33" spans="13:14" ht="15">
      <c r="M33" s="1">
        <f t="shared" si="1"/>
        <v>0.3100000000000001</v>
      </c>
      <c r="N33" s="1">
        <f t="shared" si="0"/>
        <v>0.22258064516129022</v>
      </c>
    </row>
    <row r="34" spans="13:14" ht="15">
      <c r="M34" s="1">
        <f t="shared" si="1"/>
        <v>0.3200000000000001</v>
      </c>
      <c r="N34" s="1">
        <f t="shared" si="0"/>
        <v>0.2124999999999999</v>
      </c>
    </row>
    <row r="35" spans="13:14" ht="15">
      <c r="M35" s="1">
        <f t="shared" si="1"/>
        <v>0.3300000000000001</v>
      </c>
      <c r="N35" s="1">
        <f t="shared" si="0"/>
        <v>0.20303030303030295</v>
      </c>
    </row>
    <row r="36" spans="13:14" ht="15">
      <c r="M36" s="1">
        <f t="shared" si="1"/>
        <v>0.34000000000000014</v>
      </c>
      <c r="N36" s="1">
        <f t="shared" si="0"/>
        <v>0.19411764705882342</v>
      </c>
    </row>
    <row r="37" spans="13:14" ht="15">
      <c r="M37" s="1">
        <f t="shared" si="1"/>
        <v>0.35000000000000014</v>
      </c>
      <c r="N37" s="1">
        <f t="shared" si="0"/>
        <v>0.1857142857142856</v>
      </c>
    </row>
    <row r="38" spans="13:14" ht="15">
      <c r="M38" s="1">
        <f t="shared" si="1"/>
        <v>0.36000000000000015</v>
      </c>
      <c r="N38" s="1">
        <f t="shared" si="0"/>
        <v>0.17777777777777767</v>
      </c>
    </row>
    <row r="39" spans="13:14" ht="15">
      <c r="M39" s="1">
        <f t="shared" si="1"/>
        <v>0.37000000000000016</v>
      </c>
      <c r="N39" s="1">
        <f t="shared" si="0"/>
        <v>0.17027027027027017</v>
      </c>
    </row>
    <row r="40" spans="13:14" ht="15">
      <c r="M40" s="1">
        <f t="shared" si="1"/>
        <v>0.38000000000000017</v>
      </c>
      <c r="N40" s="1">
        <f t="shared" si="0"/>
        <v>0.163157894736842</v>
      </c>
    </row>
    <row r="41" spans="13:14" ht="15">
      <c r="M41" s="1">
        <f t="shared" si="1"/>
        <v>0.3900000000000002</v>
      </c>
      <c r="N41" s="1">
        <f t="shared" si="0"/>
        <v>0.1564102564102563</v>
      </c>
    </row>
    <row r="42" spans="13:14" ht="15">
      <c r="M42" s="1">
        <f t="shared" si="1"/>
        <v>0.4000000000000002</v>
      </c>
      <c r="N42" s="1">
        <f t="shared" si="0"/>
        <v>0.1499999999999999</v>
      </c>
    </row>
    <row r="43" spans="13:14" ht="15">
      <c r="M43" s="1">
        <f t="shared" si="1"/>
        <v>0.4100000000000002</v>
      </c>
      <c r="N43" s="1">
        <f t="shared" si="0"/>
        <v>0.14390243902439012</v>
      </c>
    </row>
    <row r="44" spans="13:14" ht="15">
      <c r="M44" s="1">
        <f t="shared" si="1"/>
        <v>0.4200000000000002</v>
      </c>
      <c r="N44" s="1">
        <f t="shared" si="0"/>
        <v>0.138095238095238</v>
      </c>
    </row>
    <row r="45" spans="13:14" ht="15">
      <c r="M45" s="1">
        <f t="shared" si="1"/>
        <v>0.4300000000000002</v>
      </c>
      <c r="N45" s="1">
        <f t="shared" si="0"/>
        <v>0.1325581395348836</v>
      </c>
    </row>
    <row r="46" spans="13:14" ht="15">
      <c r="M46" s="1">
        <f t="shared" si="1"/>
        <v>0.4400000000000002</v>
      </c>
      <c r="N46" s="1">
        <f t="shared" si="0"/>
        <v>0.12727272727272718</v>
      </c>
    </row>
    <row r="47" spans="13:14" ht="15">
      <c r="M47" s="1">
        <f t="shared" si="1"/>
        <v>0.45000000000000023</v>
      </c>
      <c r="N47" s="1">
        <f t="shared" si="0"/>
        <v>0.12222222222222211</v>
      </c>
    </row>
    <row r="48" spans="13:14" ht="15">
      <c r="M48" s="1">
        <f t="shared" si="1"/>
        <v>0.46000000000000024</v>
      </c>
      <c r="N48" s="1">
        <f t="shared" si="0"/>
        <v>0.11739130434782599</v>
      </c>
    </row>
    <row r="49" spans="13:14" ht="15">
      <c r="M49" s="1">
        <f t="shared" si="1"/>
        <v>0.47000000000000025</v>
      </c>
      <c r="N49" s="1">
        <f t="shared" si="0"/>
        <v>0.1127659574468084</v>
      </c>
    </row>
    <row r="50" spans="13:14" ht="15">
      <c r="M50" s="1">
        <f t="shared" si="1"/>
        <v>0.48000000000000026</v>
      </c>
      <c r="N50" s="1">
        <f t="shared" si="0"/>
        <v>0.10833333333333324</v>
      </c>
    </row>
    <row r="51" spans="13:14" ht="15">
      <c r="M51" s="1">
        <f t="shared" si="1"/>
        <v>0.49000000000000027</v>
      </c>
      <c r="N51" s="1">
        <f t="shared" si="0"/>
        <v>0.10408163265306111</v>
      </c>
    </row>
    <row r="52" spans="13:14" ht="15">
      <c r="M52" s="1">
        <f t="shared" si="1"/>
        <v>0.5000000000000002</v>
      </c>
      <c r="N52" s="1">
        <f t="shared" si="0"/>
        <v>0.09999999999999992</v>
      </c>
    </row>
    <row r="53" spans="13:14" ht="15">
      <c r="M53" s="1">
        <f t="shared" si="1"/>
        <v>0.5100000000000002</v>
      </c>
      <c r="N53" s="1">
        <f t="shared" si="0"/>
        <v>0.09607843137254893</v>
      </c>
    </row>
    <row r="54" spans="13:14" ht="15">
      <c r="M54" s="1">
        <f t="shared" si="1"/>
        <v>0.5200000000000002</v>
      </c>
      <c r="N54" s="1">
        <f t="shared" si="0"/>
        <v>0.09230769230769222</v>
      </c>
    </row>
    <row r="55" spans="13:14" ht="15">
      <c r="M55" s="1">
        <f t="shared" si="1"/>
        <v>0.5300000000000002</v>
      </c>
      <c r="N55" s="1">
        <f t="shared" si="0"/>
        <v>0.08867924528301878</v>
      </c>
    </row>
    <row r="56" spans="13:14" ht="15">
      <c r="M56" s="1">
        <f t="shared" si="1"/>
        <v>0.5400000000000003</v>
      </c>
      <c r="N56" s="1">
        <f t="shared" si="0"/>
        <v>0.0851851851851851</v>
      </c>
    </row>
    <row r="57" spans="13:14" ht="15">
      <c r="M57" s="1">
        <f t="shared" si="1"/>
        <v>0.5500000000000003</v>
      </c>
      <c r="N57" s="1">
        <f t="shared" si="0"/>
        <v>0.08181818181818173</v>
      </c>
    </row>
    <row r="58" spans="13:14" ht="15">
      <c r="M58" s="1">
        <f t="shared" si="1"/>
        <v>0.5600000000000003</v>
      </c>
      <c r="N58" s="1">
        <f t="shared" si="0"/>
        <v>0.07857142857142847</v>
      </c>
    </row>
    <row r="59" spans="13:14" ht="15">
      <c r="M59" s="1">
        <f t="shared" si="1"/>
        <v>0.5700000000000003</v>
      </c>
      <c r="N59" s="1">
        <f t="shared" si="0"/>
        <v>0.07543859649122799</v>
      </c>
    </row>
    <row r="60" spans="13:14" ht="15">
      <c r="M60" s="1">
        <f t="shared" si="1"/>
        <v>0.5800000000000003</v>
      </c>
      <c r="N60" s="1">
        <f t="shared" si="0"/>
        <v>0.0724137931034482</v>
      </c>
    </row>
    <row r="61" spans="13:14" ht="15">
      <c r="M61" s="1">
        <f t="shared" si="1"/>
        <v>0.5900000000000003</v>
      </c>
      <c r="N61" s="1">
        <f t="shared" si="0"/>
        <v>0.06949152542372873</v>
      </c>
    </row>
    <row r="62" spans="13:14" ht="15">
      <c r="M62" s="1">
        <f t="shared" si="1"/>
        <v>0.6000000000000003</v>
      </c>
      <c r="N62" s="1">
        <f t="shared" si="0"/>
        <v>0.06666666666666657</v>
      </c>
    </row>
    <row r="63" spans="13:14" ht="15">
      <c r="M63" s="1">
        <f t="shared" si="1"/>
        <v>0.6100000000000003</v>
      </c>
      <c r="N63" s="1">
        <f t="shared" si="0"/>
        <v>0.06393442622950811</v>
      </c>
    </row>
    <row r="64" spans="13:14" ht="15">
      <c r="M64" s="1">
        <f t="shared" si="1"/>
        <v>0.6200000000000003</v>
      </c>
      <c r="N64" s="1">
        <f t="shared" si="0"/>
        <v>0.06129032258064508</v>
      </c>
    </row>
    <row r="65" spans="13:14" ht="15">
      <c r="M65" s="1">
        <f t="shared" si="1"/>
        <v>0.6300000000000003</v>
      </c>
      <c r="N65" s="1">
        <f t="shared" si="0"/>
        <v>0.058730158730158646</v>
      </c>
    </row>
    <row r="66" spans="13:14" ht="15">
      <c r="M66" s="1">
        <f t="shared" si="1"/>
        <v>0.6400000000000003</v>
      </c>
      <c r="N66" s="1">
        <f t="shared" si="0"/>
        <v>0.05624999999999991</v>
      </c>
    </row>
    <row r="67" spans="13:14" ht="15">
      <c r="M67" s="1">
        <f t="shared" si="1"/>
        <v>0.6500000000000004</v>
      </c>
      <c r="N67" s="1">
        <f t="shared" si="0"/>
        <v>0.05384615384615376</v>
      </c>
    </row>
    <row r="68" spans="13:14" ht="15">
      <c r="M68" s="1">
        <f t="shared" si="1"/>
        <v>0.6600000000000004</v>
      </c>
      <c r="N68" s="1">
        <f aca="true" t="shared" si="2" ref="N68:N101">(1-M68)/(M68*$L$3)</f>
        <v>0.05151515151515144</v>
      </c>
    </row>
    <row r="69" spans="13:14" ht="15">
      <c r="M69" s="1">
        <f aca="true" t="shared" si="3" ref="M69:M101">M68+0.01</f>
        <v>0.6700000000000004</v>
      </c>
      <c r="N69" s="1">
        <f t="shared" si="2"/>
        <v>0.0492537313432835</v>
      </c>
    </row>
    <row r="70" spans="13:14" ht="15">
      <c r="M70" s="1">
        <f t="shared" si="3"/>
        <v>0.6800000000000004</v>
      </c>
      <c r="N70" s="1">
        <f t="shared" si="2"/>
        <v>0.04705882352941168</v>
      </c>
    </row>
    <row r="71" spans="13:14" ht="15">
      <c r="M71" s="1">
        <f t="shared" si="3"/>
        <v>0.6900000000000004</v>
      </c>
      <c r="N71" s="1">
        <f t="shared" si="2"/>
        <v>0.044927536231883974</v>
      </c>
    </row>
    <row r="72" spans="13:14" ht="15">
      <c r="M72" s="1">
        <f t="shared" si="3"/>
        <v>0.7000000000000004</v>
      </c>
      <c r="N72" s="1">
        <f t="shared" si="2"/>
        <v>0.04285714285714278</v>
      </c>
    </row>
    <row r="73" spans="13:14" ht="15">
      <c r="M73" s="1">
        <f t="shared" si="3"/>
        <v>0.7100000000000004</v>
      </c>
      <c r="N73" s="1">
        <f t="shared" si="2"/>
        <v>0.04084507042253513</v>
      </c>
    </row>
    <row r="74" spans="13:14" ht="15">
      <c r="M74" s="1">
        <f t="shared" si="3"/>
        <v>0.7200000000000004</v>
      </c>
      <c r="N74" s="1">
        <f t="shared" si="2"/>
        <v>0.038888888888888806</v>
      </c>
    </row>
    <row r="75" spans="13:14" ht="15">
      <c r="M75" s="1">
        <f t="shared" si="3"/>
        <v>0.7300000000000004</v>
      </c>
      <c r="N75" s="1">
        <f t="shared" si="2"/>
        <v>0.03698630136986293</v>
      </c>
    </row>
    <row r="76" spans="13:14" ht="15">
      <c r="M76" s="1">
        <f t="shared" si="3"/>
        <v>0.7400000000000004</v>
      </c>
      <c r="N76" s="1">
        <f t="shared" si="2"/>
        <v>0.03513513513513506</v>
      </c>
    </row>
    <row r="77" spans="13:14" ht="15">
      <c r="M77" s="1">
        <f t="shared" si="3"/>
        <v>0.7500000000000004</v>
      </c>
      <c r="N77" s="1">
        <f t="shared" si="2"/>
        <v>0.03333333333333326</v>
      </c>
    </row>
    <row r="78" spans="13:14" ht="15">
      <c r="M78" s="1">
        <f t="shared" si="3"/>
        <v>0.7600000000000005</v>
      </c>
      <c r="N78" s="1">
        <f t="shared" si="2"/>
        <v>0.03157894736842097</v>
      </c>
    </row>
    <row r="79" spans="13:14" ht="15">
      <c r="M79" s="1">
        <f t="shared" si="3"/>
        <v>0.7700000000000005</v>
      </c>
      <c r="N79" s="1">
        <f t="shared" si="2"/>
        <v>0.029870129870129793</v>
      </c>
    </row>
    <row r="80" spans="13:14" ht="15">
      <c r="M80" s="1">
        <f t="shared" si="3"/>
        <v>0.7800000000000005</v>
      </c>
      <c r="N80" s="1">
        <f t="shared" si="2"/>
        <v>0.02820512820512813</v>
      </c>
    </row>
    <row r="81" spans="13:14" ht="15">
      <c r="M81" s="1">
        <f t="shared" si="3"/>
        <v>0.7900000000000005</v>
      </c>
      <c r="N81" s="1">
        <f t="shared" si="2"/>
        <v>0.02658227848101258</v>
      </c>
    </row>
    <row r="82" spans="13:14" ht="15">
      <c r="M82" s="1">
        <f t="shared" si="3"/>
        <v>0.8000000000000005</v>
      </c>
      <c r="N82" s="1">
        <f t="shared" si="2"/>
        <v>0.02499999999999992</v>
      </c>
    </row>
    <row r="83" spans="13:14" ht="15">
      <c r="M83" s="1">
        <f t="shared" si="3"/>
        <v>0.8100000000000005</v>
      </c>
      <c r="N83" s="1">
        <f t="shared" si="2"/>
        <v>0.023456790123456715</v>
      </c>
    </row>
    <row r="84" spans="13:14" ht="15">
      <c r="M84" s="1">
        <f t="shared" si="3"/>
        <v>0.8200000000000005</v>
      </c>
      <c r="N84" s="1">
        <f t="shared" si="2"/>
        <v>0.021951219512195048</v>
      </c>
    </row>
    <row r="85" spans="13:14" ht="15">
      <c r="M85" s="1">
        <f t="shared" si="3"/>
        <v>0.8300000000000005</v>
      </c>
      <c r="N85" s="1">
        <f t="shared" si="2"/>
        <v>0.0204819277108433</v>
      </c>
    </row>
    <row r="86" spans="13:14" ht="15">
      <c r="M86" s="1">
        <f t="shared" si="3"/>
        <v>0.8400000000000005</v>
      </c>
      <c r="N86" s="1">
        <f t="shared" si="2"/>
        <v>0.019047619047618973</v>
      </c>
    </row>
    <row r="87" spans="13:14" ht="15">
      <c r="M87" s="1">
        <f t="shared" si="3"/>
        <v>0.8500000000000005</v>
      </c>
      <c r="N87" s="1">
        <f t="shared" si="2"/>
        <v>0.01764705882352934</v>
      </c>
    </row>
    <row r="88" spans="13:14" ht="15">
      <c r="M88" s="1">
        <f t="shared" si="3"/>
        <v>0.8600000000000005</v>
      </c>
      <c r="N88" s="1">
        <f t="shared" si="2"/>
        <v>0.016279069767441787</v>
      </c>
    </row>
    <row r="89" spans="13:14" ht="15">
      <c r="M89" s="1">
        <f t="shared" si="3"/>
        <v>0.8700000000000006</v>
      </c>
      <c r="N89" s="1">
        <f t="shared" si="2"/>
        <v>0.014942528735632109</v>
      </c>
    </row>
    <row r="90" spans="13:14" ht="15">
      <c r="M90" s="1">
        <f t="shared" si="3"/>
        <v>0.8800000000000006</v>
      </c>
      <c r="N90" s="1">
        <f t="shared" si="2"/>
        <v>0.013636363636363563</v>
      </c>
    </row>
    <row r="91" spans="13:14" ht="15">
      <c r="M91" s="1">
        <f t="shared" si="3"/>
        <v>0.8900000000000006</v>
      </c>
      <c r="N91" s="1">
        <f t="shared" si="2"/>
        <v>0.012359550561797682</v>
      </c>
    </row>
    <row r="92" spans="13:14" ht="15">
      <c r="M92" s="1">
        <f t="shared" si="3"/>
        <v>0.9000000000000006</v>
      </c>
      <c r="N92" s="1">
        <f t="shared" si="2"/>
        <v>0.01111111111111104</v>
      </c>
    </row>
    <row r="93" spans="13:14" ht="15">
      <c r="M93" s="1">
        <f t="shared" si="3"/>
        <v>0.9100000000000006</v>
      </c>
      <c r="N93" s="1">
        <f t="shared" si="2"/>
        <v>0.00989010989010982</v>
      </c>
    </row>
    <row r="94" spans="13:14" ht="15">
      <c r="M94" s="1">
        <f t="shared" si="3"/>
        <v>0.9200000000000006</v>
      </c>
      <c r="N94" s="1">
        <f t="shared" si="2"/>
        <v>0.008695652173912972</v>
      </c>
    </row>
    <row r="95" spans="13:14" ht="15">
      <c r="M95" s="1">
        <f t="shared" si="3"/>
        <v>0.9300000000000006</v>
      </c>
      <c r="N95" s="1">
        <f t="shared" si="2"/>
        <v>0.007526881720430038</v>
      </c>
    </row>
    <row r="96" spans="13:14" ht="15">
      <c r="M96" s="1">
        <f t="shared" si="3"/>
        <v>0.9400000000000006</v>
      </c>
      <c r="N96" s="1">
        <f t="shared" si="2"/>
        <v>0.0063829787234041865</v>
      </c>
    </row>
    <row r="97" spans="13:14" ht="15">
      <c r="M97" s="1">
        <f t="shared" si="3"/>
        <v>0.9500000000000006</v>
      </c>
      <c r="N97" s="1">
        <f t="shared" si="2"/>
        <v>0.005263157894736773</v>
      </c>
    </row>
    <row r="98" spans="13:14" ht="15">
      <c r="M98" s="1">
        <f t="shared" si="3"/>
        <v>0.9600000000000006</v>
      </c>
      <c r="N98" s="1">
        <f t="shared" si="2"/>
        <v>0.004166666666666598</v>
      </c>
    </row>
    <row r="99" spans="13:14" ht="15">
      <c r="M99" s="1">
        <f t="shared" si="3"/>
        <v>0.9700000000000006</v>
      </c>
      <c r="N99" s="1">
        <f t="shared" si="2"/>
        <v>0.0030927835051545714</v>
      </c>
    </row>
    <row r="100" spans="13:14" ht="15">
      <c r="M100" s="1">
        <f t="shared" si="3"/>
        <v>0.9800000000000006</v>
      </c>
      <c r="N100" s="1">
        <f t="shared" si="2"/>
        <v>0.0020408163265305448</v>
      </c>
    </row>
    <row r="101" spans="13:14" ht="15">
      <c r="M101" s="1">
        <f t="shared" si="3"/>
        <v>0.9900000000000007</v>
      </c>
      <c r="N101" s="1">
        <f t="shared" si="2"/>
        <v>0.001010101010100943</v>
      </c>
    </row>
  </sheetData>
  <sheetProtection sheet="1"/>
  <mergeCells count="11">
    <mergeCell ref="K20:K22"/>
    <mergeCell ref="I20:I23"/>
    <mergeCell ref="E8:E11"/>
    <mergeCell ref="B19:B21"/>
    <mergeCell ref="H21:H23"/>
    <mergeCell ref="D9:D11"/>
    <mergeCell ref="D13:E15"/>
    <mergeCell ref="D20:D21"/>
    <mergeCell ref="E20:E21"/>
    <mergeCell ref="F20:F21"/>
    <mergeCell ref="D19:F19"/>
  </mergeCells>
  <printOptions/>
  <pageMargins left="0.7" right="0.7" top="0.75" bottom="0.75" header="0.3" footer="0.3"/>
  <pageSetup horizontalDpi="1200" verticalDpi="1200" orientation="portrait" r:id="rId2"/>
  <ignoredErrors>
    <ignoredError sqref="E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Gerow</dc:creator>
  <cp:keywords/>
  <dc:description/>
  <cp:lastModifiedBy>Gerow</cp:lastModifiedBy>
  <dcterms:created xsi:type="dcterms:W3CDTF">2009-10-29T21:11:01Z</dcterms:created>
  <dcterms:modified xsi:type="dcterms:W3CDTF">2010-08-17T12:58:42Z</dcterms:modified>
  <cp:category/>
  <cp:version/>
  <cp:contentType/>
  <cp:contentStatus/>
</cp:coreProperties>
</file>